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waterlogicinter-my.sharepoint.com/personal/christophe_cluzel_waterlogic_com/Documents/"/>
    </mc:Choice>
  </mc:AlternateContent>
  <xr:revisionPtr revIDLastSave="0" documentId="8_{B511AD05-A292-488D-8D4E-1065BE2AAEBF}" xr6:coauthVersionLast="47" xr6:coauthVersionMax="47" xr10:uidLastSave="{00000000-0000-0000-0000-000000000000}"/>
  <bookViews>
    <workbookView xWindow="-120" yWindow="-120" windowWidth="29040" windowHeight="15840" xr2:uid="{D58BC871-99EE-4D80-BF2F-740688CD776F}"/>
  </bookViews>
  <sheets>
    <sheet name="Sheet1" sheetId="1" r:id="rId1"/>
  </sheets>
  <calcPr calcId="191029"/>
  <pivotCaches>
    <pivotCache cacheId="1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3" i="1"/>
  <c r="X14" i="1"/>
  <c r="X15" i="1"/>
  <c r="X16" i="1"/>
  <c r="X17" i="1"/>
  <c r="X13" i="1"/>
  <c r="Y13" i="1" s="1"/>
  <c r="V14" i="1"/>
  <c r="V15" i="1"/>
  <c r="V16" i="1"/>
  <c r="V17" i="1"/>
  <c r="V13" i="1"/>
  <c r="U14" i="1"/>
  <c r="U15" i="1"/>
  <c r="U16" i="1"/>
  <c r="U17" i="1"/>
  <c r="U13" i="1"/>
  <c r="T14" i="1"/>
  <c r="T15" i="1"/>
  <c r="T16" i="1"/>
  <c r="T17" i="1"/>
  <c r="T13" i="1"/>
  <c r="S14" i="1"/>
  <c r="S15" i="1"/>
  <c r="S16" i="1"/>
  <c r="S17" i="1"/>
  <c r="S13" i="1"/>
  <c r="G14" i="1"/>
  <c r="H14" i="1"/>
  <c r="I14" i="1"/>
  <c r="J14" i="1"/>
  <c r="K14" i="1"/>
  <c r="L14" i="1"/>
  <c r="M14" i="1"/>
  <c r="N14" i="1"/>
  <c r="O14" i="1"/>
  <c r="P14" i="1"/>
  <c r="Q14" i="1"/>
  <c r="R14" i="1"/>
  <c r="G15" i="1"/>
  <c r="H15" i="1"/>
  <c r="I15" i="1"/>
  <c r="J15" i="1"/>
  <c r="K15" i="1"/>
  <c r="L15" i="1"/>
  <c r="M15" i="1"/>
  <c r="N15" i="1"/>
  <c r="O15" i="1"/>
  <c r="P15" i="1"/>
  <c r="Q15" i="1"/>
  <c r="R15" i="1"/>
  <c r="G16" i="1"/>
  <c r="H16" i="1"/>
  <c r="I16" i="1"/>
  <c r="J16" i="1"/>
  <c r="K16" i="1"/>
  <c r="L16" i="1"/>
  <c r="M16" i="1"/>
  <c r="N16" i="1"/>
  <c r="O16" i="1"/>
  <c r="P16" i="1"/>
  <c r="Q16" i="1"/>
  <c r="R16" i="1"/>
  <c r="G17" i="1"/>
  <c r="H17" i="1"/>
  <c r="I17" i="1"/>
  <c r="J17" i="1"/>
  <c r="K17" i="1"/>
  <c r="L17" i="1"/>
  <c r="M17" i="1"/>
  <c r="N17" i="1"/>
  <c r="O17" i="1"/>
  <c r="P17" i="1"/>
  <c r="Q17" i="1"/>
  <c r="R17" i="1"/>
  <c r="H13" i="1"/>
  <c r="I13" i="1"/>
  <c r="J13" i="1"/>
  <c r="K13" i="1"/>
  <c r="L13" i="1"/>
  <c r="M13" i="1"/>
  <c r="N13" i="1"/>
  <c r="O13" i="1"/>
  <c r="P13" i="1"/>
  <c r="Q13" i="1"/>
  <c r="R13" i="1"/>
  <c r="G13" i="1"/>
  <c r="Y14" i="1" l="1"/>
  <c r="Z13" i="1"/>
  <c r="Z14" i="1" l="1"/>
  <c r="Y15" i="1"/>
  <c r="Z15" i="1" l="1"/>
  <c r="Y16" i="1"/>
  <c r="Z16" i="1" l="1"/>
  <c r="Y17" i="1"/>
  <c r="Z17" i="1" s="1"/>
</calcChain>
</file>

<file path=xl/sharedStrings.xml><?xml version="1.0" encoding="utf-8"?>
<sst xmlns="http://schemas.openxmlformats.org/spreadsheetml/2006/main" count="99" uniqueCount="29">
  <si>
    <t>Month</t>
  </si>
  <si>
    <t>Product</t>
  </si>
  <si>
    <t>A1</t>
  </si>
  <si>
    <t>A2</t>
  </si>
  <si>
    <t>A3</t>
  </si>
  <si>
    <t>A4</t>
  </si>
  <si>
    <t>A5</t>
  </si>
  <si>
    <t>Qty</t>
  </si>
  <si>
    <t>Row Labels</t>
  </si>
  <si>
    <t>Column Labels</t>
  </si>
  <si>
    <t>Avg</t>
  </si>
  <si>
    <t>Stdev</t>
  </si>
  <si>
    <t>Cov</t>
  </si>
  <si>
    <t>XYZ</t>
  </si>
  <si>
    <t>X</t>
  </si>
  <si>
    <t>Y</t>
  </si>
  <si>
    <t>Z</t>
  </si>
  <si>
    <t>CoV</t>
  </si>
  <si>
    <t>ABC</t>
  </si>
  <si>
    <t>%</t>
  </si>
  <si>
    <t>A</t>
  </si>
  <si>
    <t>B</t>
  </si>
  <si>
    <t>C</t>
  </si>
  <si>
    <t>Total</t>
  </si>
  <si>
    <t>% of Total</t>
  </si>
  <si>
    <t>Running %</t>
  </si>
  <si>
    <t>Sum of Total</t>
  </si>
  <si>
    <t>Item</t>
  </si>
  <si>
    <t>Count of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</si>
</sst>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ophe Cluzel" refreshedDate="44657.378037037037" createdVersion="7" refreshedVersion="7" minRefreshableVersion="3" recordCount="5" xr:uid="{05F3B76D-A758-49A9-A719-5E4815354DD4}">
  <cacheSource type="worksheet">
    <worksheetSource ref="F12:Z17" sheet="Sheet1"/>
  </cacheSource>
  <cacheFields count="21">
    <cacheField name="Item" numFmtId="0">
      <sharedItems/>
    </cacheField>
    <cacheField name="Jan-21" numFmtId="0">
      <sharedItems containsSemiMixedTypes="0" containsString="0" containsNumber="1" containsInteger="1" minValue="0" maxValue="456"/>
    </cacheField>
    <cacheField name="Feb-21" numFmtId="0">
      <sharedItems containsSemiMixedTypes="0" containsString="0" containsNumber="1" containsInteger="1" minValue="0" maxValue="217"/>
    </cacheField>
    <cacheField name="Mar-21" numFmtId="0">
      <sharedItems containsSemiMixedTypes="0" containsString="0" containsNumber="1" containsInteger="1" minValue="0" maxValue="300"/>
    </cacheField>
    <cacheField name="Apr-21" numFmtId="0">
      <sharedItems containsSemiMixedTypes="0" containsString="0" containsNumber="1" containsInteger="1" minValue="0" maxValue="496"/>
    </cacheField>
    <cacheField name="May-21" numFmtId="0">
      <sharedItems containsSemiMixedTypes="0" containsString="0" containsNumber="1" containsInteger="1" minValue="4" maxValue="218"/>
    </cacheField>
    <cacheField name="Jun-21" numFmtId="0">
      <sharedItems containsSemiMixedTypes="0" containsString="0" containsNumber="1" containsInteger="1" minValue="26" maxValue="268"/>
    </cacheField>
    <cacheField name="Jul-21" numFmtId="0">
      <sharedItems containsSemiMixedTypes="0" containsString="0" containsNumber="1" containsInteger="1" minValue="117" maxValue="499"/>
    </cacheField>
    <cacheField name="Aug-21" numFmtId="0">
      <sharedItems containsSemiMixedTypes="0" containsString="0" containsNumber="1" containsInteger="1" minValue="95" maxValue="452"/>
    </cacheField>
    <cacheField name="Sep-21" numFmtId="0">
      <sharedItems containsSemiMixedTypes="0" containsString="0" containsNumber="1" containsInteger="1" minValue="33" maxValue="493"/>
    </cacheField>
    <cacheField name="Oct-21" numFmtId="0">
      <sharedItems containsSemiMixedTypes="0" containsString="0" containsNumber="1" containsInteger="1" minValue="3" maxValue="311"/>
    </cacheField>
    <cacheField name="Nov-21" numFmtId="0">
      <sharedItems containsSemiMixedTypes="0" containsString="0" containsNumber="1" containsInteger="1" minValue="112" maxValue="436"/>
    </cacheField>
    <cacheField name="Dec-21" numFmtId="0">
      <sharedItems containsSemiMixedTypes="0" containsString="0" containsNumber="1" containsInteger="1" minValue="120" maxValue="470"/>
    </cacheField>
    <cacheField name="Total" numFmtId="0">
      <sharedItems containsSemiMixedTypes="0" containsString="0" containsNumber="1" containsInteger="1" minValue="1960" maxValue="2762"/>
    </cacheField>
    <cacheField name="Avg" numFmtId="0">
      <sharedItems containsSemiMixedTypes="0" containsString="0" containsNumber="1" minValue="163.33333333333334" maxValue="230.16666666666666"/>
    </cacheField>
    <cacheField name="Stdev" numFmtId="0">
      <sharedItems containsSemiMixedTypes="0" containsString="0" containsNumber="1" minValue="23.746344747958346" maxValue="202.12097587556045"/>
    </cacheField>
    <cacheField name="Cov" numFmtId="0">
      <sharedItems containsSemiMixedTypes="0" containsString="0" containsNumber="1" minValue="0.14538578417117354" maxValue="0.8956616360807701"/>
    </cacheField>
    <cacheField name="XYZ" numFmtId="0">
      <sharedItems count="3">
        <s v="Y"/>
        <s v="Z"/>
        <s v="X"/>
      </sharedItems>
    </cacheField>
    <cacheField name="% of Total" numFmtId="9">
      <sharedItems containsSemiMixedTypes="0" containsString="0" containsNumber="1" minValue="0.16154289953020687" maxValue="0.22764361658287316"/>
    </cacheField>
    <cacheField name="Running %" numFmtId="9">
      <sharedItems containsSemiMixedTypes="0" containsString="0" containsNumber="1" minValue="0.22764361658287316" maxValue="1"/>
    </cacheField>
    <cacheField name="ABC" numFmtId="0">
      <sharedItems count="3">
        <s v="A"/>
        <s v="B"/>
        <s v="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A4"/>
    <n v="434"/>
    <n v="86"/>
    <n v="300"/>
    <n v="160"/>
    <n v="178"/>
    <n v="137"/>
    <n v="499"/>
    <n v="98"/>
    <n v="33"/>
    <n v="311"/>
    <n v="401"/>
    <n v="125"/>
    <n v="2762"/>
    <n v="230.16666666666666"/>
    <n v="146.89158889769314"/>
    <n v="0.63819662084443074"/>
    <x v="0"/>
    <n v="0.22764361658287316"/>
    <n v="0.22764361658287316"/>
    <x v="0"/>
  </r>
  <r>
    <s v="A5"/>
    <n v="23"/>
    <n v="217"/>
    <n v="0"/>
    <n v="496"/>
    <n v="4"/>
    <n v="26"/>
    <n v="410"/>
    <n v="95"/>
    <n v="493"/>
    <n v="70"/>
    <n v="436"/>
    <n v="438"/>
    <n v="2708"/>
    <n v="225.66666666666666"/>
    <n v="202.12097587556045"/>
    <n v="0.8956616360807701"/>
    <x v="1"/>
    <n v="0.22319294486112257"/>
    <n v="0.45083656144399575"/>
    <x v="0"/>
  </r>
  <r>
    <s v="A2"/>
    <n v="456"/>
    <n v="0"/>
    <n v="67"/>
    <n v="119"/>
    <n v="218"/>
    <n v="268"/>
    <n v="487"/>
    <n v="442"/>
    <n v="62"/>
    <n v="3"/>
    <n v="112"/>
    <n v="220"/>
    <n v="2454"/>
    <n v="204.5"/>
    <n v="168.67646545976709"/>
    <n v="0.82482379197930111"/>
    <x v="1"/>
    <n v="0.20225830379955492"/>
    <n v="0.65309486524355065"/>
    <x v="0"/>
  </r>
  <r>
    <s v="A3"/>
    <n v="0"/>
    <n v="0"/>
    <n v="0"/>
    <n v="0"/>
    <n v="103"/>
    <n v="261"/>
    <n v="117"/>
    <n v="452"/>
    <n v="248"/>
    <n v="306"/>
    <n v="292"/>
    <n v="470"/>
    <n v="2249"/>
    <n v="187.41666666666666"/>
    <n v="167.4631592984625"/>
    <n v="0.89353397580326821"/>
    <x v="1"/>
    <n v="0.18536223522624248"/>
    <n v="0.83845710046979316"/>
    <x v="1"/>
  </r>
  <r>
    <s v="A1"/>
    <n v="205"/>
    <n v="200"/>
    <n v="155"/>
    <n v="160"/>
    <n v="180"/>
    <n v="170"/>
    <n v="150"/>
    <n v="140"/>
    <n v="165"/>
    <n v="175"/>
    <n v="140"/>
    <n v="120"/>
    <n v="1960"/>
    <n v="163.33333333333334"/>
    <n v="23.746344747958346"/>
    <n v="0.14538578417117354"/>
    <x v="2"/>
    <n v="0.16154289953020687"/>
    <n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267D7D-5AAB-4C39-A334-FBBFC2D1C48C}" name="PivotTable3" cacheId="1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outline="1" outlineData="1" multipleFieldFilters="0">
  <location ref="L20:O24" firstHeaderRow="1" firstDataRow="2" firstDataCol="1"/>
  <pivotFields count="21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2"/>
        <item x="0"/>
        <item x="1"/>
        <item t="default"/>
      </items>
    </pivotField>
    <pivotField numFmtId="9" showAll="0"/>
    <pivotField numFmtId="9" showAll="0"/>
    <pivotField axis="axisRow" showAll="0">
      <items count="4">
        <item x="0"/>
        <item x="1"/>
        <item x="2"/>
        <item t="default"/>
      </items>
    </pivotField>
  </pivotFields>
  <rowFields count="1">
    <field x="20"/>
  </rowFields>
  <rowItems count="3">
    <i>
      <x/>
    </i>
    <i>
      <x v="1"/>
    </i>
    <i>
      <x v="2"/>
    </i>
  </rowItems>
  <colFields count="1">
    <field x="17"/>
  </colFields>
  <colItems count="3">
    <i>
      <x/>
    </i>
    <i>
      <x v="1"/>
    </i>
    <i>
      <x v="2"/>
    </i>
  </colItems>
  <dataFields count="1">
    <dataField name="Count of Item" fld="0" subtotal="count" baseField="0" baseItem="0"/>
  </dataFields>
  <formats count="2">
    <format dxfId="1">
      <pivotArea outline="0" collapsedLevelsAreSubtotals="1" fieldPosition="0"/>
    </format>
    <format dxfId="0">
      <pivotArea dataOnly="0" labelOnly="1" fieldPosition="0">
        <references count="1">
          <reference field="2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861121-410A-4358-9421-55C210882DE1}" name="PivotTable2" cacheId="1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outline="1" outlineData="1" multipleFieldFilters="0">
  <location ref="G20:J24" firstHeaderRow="1" firstDataRow="2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4">
        <item x="2"/>
        <item x="0"/>
        <item x="1"/>
        <item t="default"/>
      </items>
    </pivotField>
    <pivotField numFmtId="9" showAll="0"/>
    <pivotField numFmtId="9" showAll="0"/>
    <pivotField axis="axisRow" showAll="0">
      <items count="4">
        <item x="0"/>
        <item x="1"/>
        <item x="2"/>
        <item t="default"/>
      </items>
    </pivotField>
  </pivotFields>
  <rowFields count="1">
    <field x="20"/>
  </rowFields>
  <rowItems count="3">
    <i>
      <x/>
    </i>
    <i>
      <x v="1"/>
    </i>
    <i>
      <x v="2"/>
    </i>
  </rowItems>
  <colFields count="1">
    <field x="17"/>
  </colFields>
  <colItems count="3">
    <i>
      <x/>
    </i>
    <i>
      <x v="1"/>
    </i>
    <i>
      <x v="2"/>
    </i>
  </colItems>
  <dataFields count="1">
    <dataField name="Sum of Total" fld="13" baseField="0" baseItem="0"/>
  </dataFields>
  <formats count="2">
    <format dxfId="3">
      <pivotArea outline="0" collapsedLevelsAreSubtotals="1" fieldPosition="0"/>
    </format>
    <format dxfId="2">
      <pivotArea dataOnly="0" labelOnly="1" fieldPosition="0">
        <references count="1">
          <reference field="2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3806-5F21-4269-9780-6D330554D9BF}">
  <dimension ref="A1:Z55"/>
  <sheetViews>
    <sheetView tabSelected="1" workbookViewId="0">
      <selection activeCell="S21" sqref="S21"/>
    </sheetView>
  </sheetViews>
  <sheetFormatPr defaultRowHeight="15" x14ac:dyDescent="0.25"/>
  <cols>
    <col min="7" max="7" width="13.140625" bestFit="1" customWidth="1"/>
    <col min="8" max="8" width="16.28515625" bestFit="1" customWidth="1"/>
    <col min="9" max="9" width="7.140625" bestFit="1" customWidth="1"/>
    <col min="10" max="10" width="6.85546875" bestFit="1" customWidth="1"/>
    <col min="11" max="11" width="11.28515625" bestFit="1" customWidth="1"/>
    <col min="12" max="12" width="13.28515625" bestFit="1" customWidth="1"/>
    <col min="13" max="13" width="16.28515625" bestFit="1" customWidth="1"/>
    <col min="14" max="14" width="7.140625" bestFit="1" customWidth="1"/>
    <col min="15" max="15" width="7" bestFit="1" customWidth="1"/>
    <col min="16" max="16" width="9.42578125" bestFit="1" customWidth="1"/>
    <col min="17" max="17" width="7" bestFit="1" customWidth="1"/>
    <col min="19" max="19" width="11.28515625" bestFit="1" customWidth="1"/>
    <col min="23" max="23" width="9.140625" style="4"/>
    <col min="24" max="24" width="9.7109375" style="4" bestFit="1" customWidth="1"/>
    <col min="25" max="25" width="10.28515625" style="4" bestFit="1" customWidth="1"/>
    <col min="26" max="26" width="9.140625" style="4"/>
  </cols>
  <sheetData>
    <row r="1" spans="1:26" x14ac:dyDescent="0.25">
      <c r="A1" s="1" t="s">
        <v>0</v>
      </c>
      <c r="B1" s="1" t="s">
        <v>1</v>
      </c>
      <c r="C1" s="1" t="s">
        <v>7</v>
      </c>
    </row>
    <row r="2" spans="1:26" x14ac:dyDescent="0.25">
      <c r="A2" s="2">
        <v>44197</v>
      </c>
      <c r="B2" s="1" t="s">
        <v>2</v>
      </c>
      <c r="C2" s="1">
        <v>205</v>
      </c>
      <c r="I2" s="1" t="s">
        <v>13</v>
      </c>
      <c r="J2" s="1" t="s">
        <v>17</v>
      </c>
    </row>
    <row r="3" spans="1:26" x14ac:dyDescent="0.25">
      <c r="A3" s="2">
        <v>44228</v>
      </c>
      <c r="B3" s="1" t="s">
        <v>2</v>
      </c>
      <c r="C3" s="1">
        <v>200</v>
      </c>
      <c r="I3" s="1" t="s">
        <v>14</v>
      </c>
      <c r="J3" s="1">
        <v>0.3</v>
      </c>
    </row>
    <row r="4" spans="1:26" x14ac:dyDescent="0.25">
      <c r="A4" s="2">
        <v>44256</v>
      </c>
      <c r="B4" s="1" t="s">
        <v>2</v>
      </c>
      <c r="C4" s="1">
        <v>155</v>
      </c>
      <c r="I4" s="1" t="s">
        <v>15</v>
      </c>
      <c r="J4" s="1">
        <v>0.7</v>
      </c>
    </row>
    <row r="5" spans="1:26" x14ac:dyDescent="0.25">
      <c r="A5" s="2">
        <v>44287</v>
      </c>
      <c r="B5" s="1" t="s">
        <v>2</v>
      </c>
      <c r="C5" s="1">
        <v>160</v>
      </c>
      <c r="I5" s="1" t="s">
        <v>16</v>
      </c>
      <c r="J5" s="1">
        <v>9999</v>
      </c>
    </row>
    <row r="6" spans="1:26" x14ac:dyDescent="0.25">
      <c r="A6" s="2">
        <v>44317</v>
      </c>
      <c r="B6" s="1" t="s">
        <v>2</v>
      </c>
      <c r="C6" s="1">
        <v>180</v>
      </c>
    </row>
    <row r="7" spans="1:26" x14ac:dyDescent="0.25">
      <c r="A7" s="2">
        <v>44348</v>
      </c>
      <c r="B7" s="1" t="s">
        <v>2</v>
      </c>
      <c r="C7" s="1">
        <v>170</v>
      </c>
      <c r="I7" s="1" t="s">
        <v>18</v>
      </c>
      <c r="J7" s="1" t="s">
        <v>19</v>
      </c>
    </row>
    <row r="8" spans="1:26" x14ac:dyDescent="0.25">
      <c r="A8" s="2">
        <v>44378</v>
      </c>
      <c r="B8" s="1" t="s">
        <v>2</v>
      </c>
      <c r="C8" s="1">
        <v>150</v>
      </c>
      <c r="I8" s="1" t="s">
        <v>20</v>
      </c>
      <c r="J8" s="7">
        <v>0.8</v>
      </c>
    </row>
    <row r="9" spans="1:26" x14ac:dyDescent="0.25">
      <c r="A9" s="2">
        <v>44409</v>
      </c>
      <c r="B9" s="1" t="s">
        <v>2</v>
      </c>
      <c r="C9" s="1">
        <v>140</v>
      </c>
      <c r="I9" s="1" t="s">
        <v>21</v>
      </c>
      <c r="J9" s="7">
        <v>0.95</v>
      </c>
    </row>
    <row r="10" spans="1:26" x14ac:dyDescent="0.25">
      <c r="A10" s="2">
        <v>44440</v>
      </c>
      <c r="B10" s="1" t="s">
        <v>2</v>
      </c>
      <c r="C10" s="1">
        <v>165</v>
      </c>
      <c r="I10" s="1" t="s">
        <v>22</v>
      </c>
      <c r="J10" s="7">
        <v>1</v>
      </c>
    </row>
    <row r="11" spans="1:26" x14ac:dyDescent="0.25">
      <c r="A11" s="2">
        <v>44470</v>
      </c>
      <c r="B11" s="1" t="s">
        <v>2</v>
      </c>
      <c r="C11" s="1">
        <v>175</v>
      </c>
    </row>
    <row r="12" spans="1:26" x14ac:dyDescent="0.25">
      <c r="A12" s="2">
        <v>44501</v>
      </c>
      <c r="B12" s="1" t="s">
        <v>2</v>
      </c>
      <c r="C12" s="1">
        <v>140</v>
      </c>
      <c r="F12" s="1" t="s">
        <v>27</v>
      </c>
      <c r="G12" s="2">
        <v>44197</v>
      </c>
      <c r="H12" s="2">
        <v>44228</v>
      </c>
      <c r="I12" s="2">
        <v>44256</v>
      </c>
      <c r="J12" s="2">
        <v>44287</v>
      </c>
      <c r="K12" s="2">
        <v>44317</v>
      </c>
      <c r="L12" s="2">
        <v>44348</v>
      </c>
      <c r="M12" s="2">
        <v>44378</v>
      </c>
      <c r="N12" s="2">
        <v>44409</v>
      </c>
      <c r="O12" s="2">
        <v>44440</v>
      </c>
      <c r="P12" s="2">
        <v>44470</v>
      </c>
      <c r="Q12" s="2">
        <v>44501</v>
      </c>
      <c r="R12" s="2">
        <v>44531</v>
      </c>
      <c r="S12" s="1" t="s">
        <v>23</v>
      </c>
      <c r="T12" s="1" t="s">
        <v>10</v>
      </c>
      <c r="U12" s="1" t="s">
        <v>11</v>
      </c>
      <c r="V12" s="1" t="s">
        <v>12</v>
      </c>
      <c r="W12" s="5" t="s">
        <v>13</v>
      </c>
      <c r="X12" s="5" t="s">
        <v>24</v>
      </c>
      <c r="Y12" s="10" t="s">
        <v>25</v>
      </c>
      <c r="Z12" s="10" t="s">
        <v>18</v>
      </c>
    </row>
    <row r="13" spans="1:26" x14ac:dyDescent="0.25">
      <c r="A13" s="2">
        <v>44531</v>
      </c>
      <c r="B13" s="1" t="s">
        <v>2</v>
      </c>
      <c r="C13" s="1">
        <v>120</v>
      </c>
      <c r="F13" s="1" t="s">
        <v>5</v>
      </c>
      <c r="G13" s="1">
        <f>SUMIFS($C:$C,$B:$B,$F13,$A:$A,G$12)</f>
        <v>434</v>
      </c>
      <c r="H13" s="1">
        <f t="shared" ref="H13:R17" si="0">SUMIFS($C:$C,$B:$B,$F13,$A:$A,H$12)</f>
        <v>86</v>
      </c>
      <c r="I13" s="1">
        <f t="shared" si="0"/>
        <v>300</v>
      </c>
      <c r="J13" s="1">
        <f t="shared" si="0"/>
        <v>160</v>
      </c>
      <c r="K13" s="1">
        <f t="shared" si="0"/>
        <v>178</v>
      </c>
      <c r="L13" s="1">
        <f t="shared" si="0"/>
        <v>137</v>
      </c>
      <c r="M13" s="1">
        <f t="shared" si="0"/>
        <v>499</v>
      </c>
      <c r="N13" s="1">
        <f t="shared" si="0"/>
        <v>98</v>
      </c>
      <c r="O13" s="1">
        <f t="shared" si="0"/>
        <v>33</v>
      </c>
      <c r="P13" s="1">
        <f t="shared" si="0"/>
        <v>311</v>
      </c>
      <c r="Q13" s="1">
        <f t="shared" si="0"/>
        <v>401</v>
      </c>
      <c r="R13" s="1">
        <f t="shared" si="0"/>
        <v>125</v>
      </c>
      <c r="S13" s="1">
        <f>SUM(G13:R13)</f>
        <v>2762</v>
      </c>
      <c r="T13" s="6">
        <f>AVERAGE(G13:R13)</f>
        <v>230.16666666666666</v>
      </c>
      <c r="U13" s="6">
        <f>_xlfn.STDEV.P(G13:R13)</f>
        <v>146.89158889769314</v>
      </c>
      <c r="V13" s="6">
        <f>U13/T13</f>
        <v>0.63819662084443074</v>
      </c>
      <c r="W13" s="5" t="str">
        <f>IF(V13&lt;=$J$3,$I$3,IF(V13&lt;=$J$4,$I$4,$I$5))</f>
        <v>Y</v>
      </c>
      <c r="X13" s="11">
        <f>S13/SUM($S$13:$S$17)</f>
        <v>0.22764361658287316</v>
      </c>
      <c r="Y13" s="12">
        <f>X13</f>
        <v>0.22764361658287316</v>
      </c>
      <c r="Z13" s="5" t="str">
        <f>IF(Y13&lt;=$J$8,$I$8,IF(Y13&lt;=$J$9,$I$9,$I$10))</f>
        <v>A</v>
      </c>
    </row>
    <row r="14" spans="1:26" x14ac:dyDescent="0.25">
      <c r="A14" s="2">
        <v>44197</v>
      </c>
      <c r="B14" s="1" t="s">
        <v>3</v>
      </c>
      <c r="C14" s="1">
        <v>456</v>
      </c>
      <c r="F14" s="1" t="s">
        <v>6</v>
      </c>
      <c r="G14" s="1">
        <f t="shared" ref="G14:G17" si="1">SUMIFS($C:$C,$B:$B,$F14,$A:$A,G$12)</f>
        <v>23</v>
      </c>
      <c r="H14" s="1">
        <f t="shared" si="0"/>
        <v>217</v>
      </c>
      <c r="I14" s="1">
        <f t="shared" si="0"/>
        <v>0</v>
      </c>
      <c r="J14" s="1">
        <f t="shared" si="0"/>
        <v>496</v>
      </c>
      <c r="K14" s="1">
        <f t="shared" si="0"/>
        <v>4</v>
      </c>
      <c r="L14" s="1">
        <f t="shared" si="0"/>
        <v>26</v>
      </c>
      <c r="M14" s="1">
        <f t="shared" si="0"/>
        <v>410</v>
      </c>
      <c r="N14" s="1">
        <f t="shared" si="0"/>
        <v>95</v>
      </c>
      <c r="O14" s="1">
        <f t="shared" si="0"/>
        <v>493</v>
      </c>
      <c r="P14" s="1">
        <f t="shared" si="0"/>
        <v>70</v>
      </c>
      <c r="Q14" s="1">
        <f t="shared" si="0"/>
        <v>436</v>
      </c>
      <c r="R14" s="1">
        <f t="shared" si="0"/>
        <v>438</v>
      </c>
      <c r="S14" s="1">
        <f t="shared" ref="S14:S17" si="2">SUM(G14:R14)</f>
        <v>2708</v>
      </c>
      <c r="T14" s="6">
        <f t="shared" ref="T14:T17" si="3">AVERAGE(G14:R14)</f>
        <v>225.66666666666666</v>
      </c>
      <c r="U14" s="6">
        <f t="shared" ref="U14:U17" si="4">_xlfn.STDEV.P(G14:R14)</f>
        <v>202.12097587556045</v>
      </c>
      <c r="V14" s="6">
        <f t="shared" ref="V14:V17" si="5">U14/T14</f>
        <v>0.8956616360807701</v>
      </c>
      <c r="W14" s="5" t="str">
        <f t="shared" ref="W14:W17" si="6">IF(V14&lt;=$J$3,$I$3,IF(V14&lt;=$J$4,$I$4,$I$5))</f>
        <v>Z</v>
      </c>
      <c r="X14" s="11">
        <f t="shared" ref="X14:X17" si="7">S14/SUM($S$13:$S$17)</f>
        <v>0.22319294486112257</v>
      </c>
      <c r="Y14" s="12">
        <f>+Y13+X14</f>
        <v>0.45083656144399575</v>
      </c>
      <c r="Z14" s="5" t="str">
        <f t="shared" ref="Z14:Z17" si="8">IF(Y14&lt;=$J$8,$I$8,IF(Y14&lt;=$J$9,$I$9,$I$10))</f>
        <v>A</v>
      </c>
    </row>
    <row r="15" spans="1:26" x14ac:dyDescent="0.25">
      <c r="A15" s="2">
        <v>44256</v>
      </c>
      <c r="B15" s="1" t="s">
        <v>3</v>
      </c>
      <c r="C15" s="1">
        <v>67</v>
      </c>
      <c r="F15" s="1" t="s">
        <v>3</v>
      </c>
      <c r="G15" s="1">
        <f t="shared" si="1"/>
        <v>456</v>
      </c>
      <c r="H15" s="1">
        <f t="shared" si="0"/>
        <v>0</v>
      </c>
      <c r="I15" s="1">
        <f t="shared" si="0"/>
        <v>67</v>
      </c>
      <c r="J15" s="1">
        <f t="shared" si="0"/>
        <v>119</v>
      </c>
      <c r="K15" s="1">
        <f t="shared" si="0"/>
        <v>218</v>
      </c>
      <c r="L15" s="1">
        <f t="shared" si="0"/>
        <v>268</v>
      </c>
      <c r="M15" s="1">
        <f t="shared" si="0"/>
        <v>487</v>
      </c>
      <c r="N15" s="1">
        <f t="shared" si="0"/>
        <v>442</v>
      </c>
      <c r="O15" s="1">
        <f t="shared" si="0"/>
        <v>62</v>
      </c>
      <c r="P15" s="1">
        <f t="shared" si="0"/>
        <v>3</v>
      </c>
      <c r="Q15" s="1">
        <f t="shared" si="0"/>
        <v>112</v>
      </c>
      <c r="R15" s="1">
        <f t="shared" si="0"/>
        <v>220</v>
      </c>
      <c r="S15" s="1">
        <f t="shared" si="2"/>
        <v>2454</v>
      </c>
      <c r="T15" s="6">
        <f t="shared" si="3"/>
        <v>204.5</v>
      </c>
      <c r="U15" s="6">
        <f t="shared" si="4"/>
        <v>168.67646545976709</v>
      </c>
      <c r="V15" s="6">
        <f t="shared" si="5"/>
        <v>0.82482379197930111</v>
      </c>
      <c r="W15" s="5" t="str">
        <f t="shared" si="6"/>
        <v>Z</v>
      </c>
      <c r="X15" s="11">
        <f t="shared" si="7"/>
        <v>0.20225830379955492</v>
      </c>
      <c r="Y15" s="12">
        <f t="shared" ref="Y15:Y17" si="9">+Y14+X15</f>
        <v>0.65309486524355065</v>
      </c>
      <c r="Z15" s="5" t="str">
        <f t="shared" si="8"/>
        <v>A</v>
      </c>
    </row>
    <row r="16" spans="1:26" x14ac:dyDescent="0.25">
      <c r="A16" s="2">
        <v>44287</v>
      </c>
      <c r="B16" s="1" t="s">
        <v>3</v>
      </c>
      <c r="C16" s="1">
        <v>119</v>
      </c>
      <c r="F16" s="1" t="s">
        <v>4</v>
      </c>
      <c r="G16" s="1">
        <f t="shared" si="1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103</v>
      </c>
      <c r="L16" s="1">
        <f t="shared" si="0"/>
        <v>261</v>
      </c>
      <c r="M16" s="1">
        <f t="shared" si="0"/>
        <v>117</v>
      </c>
      <c r="N16" s="1">
        <f t="shared" si="0"/>
        <v>452</v>
      </c>
      <c r="O16" s="1">
        <f t="shared" si="0"/>
        <v>248</v>
      </c>
      <c r="P16" s="1">
        <f t="shared" si="0"/>
        <v>306</v>
      </c>
      <c r="Q16" s="1">
        <f t="shared" si="0"/>
        <v>292</v>
      </c>
      <c r="R16" s="1">
        <f t="shared" si="0"/>
        <v>470</v>
      </c>
      <c r="S16" s="1">
        <f t="shared" si="2"/>
        <v>2249</v>
      </c>
      <c r="T16" s="6">
        <f t="shared" si="3"/>
        <v>187.41666666666666</v>
      </c>
      <c r="U16" s="6">
        <f t="shared" si="4"/>
        <v>167.4631592984625</v>
      </c>
      <c r="V16" s="6">
        <f t="shared" si="5"/>
        <v>0.89353397580326821</v>
      </c>
      <c r="W16" s="5" t="str">
        <f t="shared" si="6"/>
        <v>Z</v>
      </c>
      <c r="X16" s="11">
        <f t="shared" si="7"/>
        <v>0.18536223522624248</v>
      </c>
      <c r="Y16" s="12">
        <f t="shared" si="9"/>
        <v>0.83845710046979316</v>
      </c>
      <c r="Z16" s="5" t="str">
        <f t="shared" si="8"/>
        <v>B</v>
      </c>
    </row>
    <row r="17" spans="1:26" x14ac:dyDescent="0.25">
      <c r="A17" s="2">
        <v>44317</v>
      </c>
      <c r="B17" s="1" t="s">
        <v>3</v>
      </c>
      <c r="C17" s="1">
        <v>218</v>
      </c>
      <c r="F17" s="1" t="s">
        <v>2</v>
      </c>
      <c r="G17" s="1">
        <f t="shared" si="1"/>
        <v>205</v>
      </c>
      <c r="H17" s="1">
        <f t="shared" si="0"/>
        <v>200</v>
      </c>
      <c r="I17" s="1">
        <f t="shared" si="0"/>
        <v>155</v>
      </c>
      <c r="J17" s="1">
        <f t="shared" si="0"/>
        <v>160</v>
      </c>
      <c r="K17" s="1">
        <f t="shared" si="0"/>
        <v>180</v>
      </c>
      <c r="L17" s="1">
        <f t="shared" si="0"/>
        <v>170</v>
      </c>
      <c r="M17" s="1">
        <f t="shared" si="0"/>
        <v>150</v>
      </c>
      <c r="N17" s="1">
        <f t="shared" si="0"/>
        <v>140</v>
      </c>
      <c r="O17" s="1">
        <f t="shared" si="0"/>
        <v>165</v>
      </c>
      <c r="P17" s="1">
        <f t="shared" si="0"/>
        <v>175</v>
      </c>
      <c r="Q17" s="1">
        <f t="shared" si="0"/>
        <v>140</v>
      </c>
      <c r="R17" s="1">
        <f t="shared" si="0"/>
        <v>120</v>
      </c>
      <c r="S17" s="1">
        <f t="shared" si="2"/>
        <v>1960</v>
      </c>
      <c r="T17" s="6">
        <f t="shared" si="3"/>
        <v>163.33333333333334</v>
      </c>
      <c r="U17" s="6">
        <f t="shared" si="4"/>
        <v>23.746344747958346</v>
      </c>
      <c r="V17" s="6">
        <f t="shared" si="5"/>
        <v>0.14538578417117354</v>
      </c>
      <c r="W17" s="5" t="str">
        <f t="shared" si="6"/>
        <v>X</v>
      </c>
      <c r="X17" s="11">
        <f t="shared" si="7"/>
        <v>0.16154289953020687</v>
      </c>
      <c r="Y17" s="12">
        <f t="shared" si="9"/>
        <v>1</v>
      </c>
      <c r="Z17" s="5" t="str">
        <f t="shared" si="8"/>
        <v>C</v>
      </c>
    </row>
    <row r="18" spans="1:26" x14ac:dyDescent="0.25">
      <c r="A18" s="2">
        <v>44348</v>
      </c>
      <c r="B18" s="1" t="s">
        <v>3</v>
      </c>
      <c r="C18" s="1">
        <v>268</v>
      </c>
    </row>
    <row r="19" spans="1:26" x14ac:dyDescent="0.25">
      <c r="A19" s="2">
        <v>44378</v>
      </c>
      <c r="B19" s="1" t="s">
        <v>3</v>
      </c>
      <c r="C19" s="1">
        <v>487</v>
      </c>
    </row>
    <row r="20" spans="1:26" x14ac:dyDescent="0.25">
      <c r="A20" s="2">
        <v>44409</v>
      </c>
      <c r="B20" s="1" t="s">
        <v>3</v>
      </c>
      <c r="C20" s="1">
        <v>442</v>
      </c>
      <c r="G20" s="3" t="s">
        <v>26</v>
      </c>
      <c r="H20" s="3" t="s">
        <v>9</v>
      </c>
      <c r="L20" s="3" t="s">
        <v>28</v>
      </c>
      <c r="M20" s="3" t="s">
        <v>9</v>
      </c>
    </row>
    <row r="21" spans="1:26" x14ac:dyDescent="0.25">
      <c r="A21" s="2">
        <v>44440</v>
      </c>
      <c r="B21" s="1" t="s">
        <v>3</v>
      </c>
      <c r="C21" s="1">
        <v>62</v>
      </c>
      <c r="G21" s="3" t="s">
        <v>8</v>
      </c>
      <c r="H21" t="s">
        <v>14</v>
      </c>
      <c r="I21" t="s">
        <v>15</v>
      </c>
      <c r="J21" t="s">
        <v>16</v>
      </c>
      <c r="L21" s="3" t="s">
        <v>8</v>
      </c>
      <c r="M21" t="s">
        <v>14</v>
      </c>
      <c r="N21" t="s">
        <v>15</v>
      </c>
      <c r="O21" t="s">
        <v>16</v>
      </c>
    </row>
    <row r="22" spans="1:26" x14ac:dyDescent="0.25">
      <c r="A22" s="2">
        <v>44470</v>
      </c>
      <c r="B22" s="1" t="s">
        <v>3</v>
      </c>
      <c r="C22" s="1">
        <v>3</v>
      </c>
      <c r="G22" s="8" t="s">
        <v>20</v>
      </c>
      <c r="H22" s="9"/>
      <c r="I22" s="9">
        <v>2762</v>
      </c>
      <c r="J22" s="9">
        <v>5162</v>
      </c>
      <c r="L22" s="8" t="s">
        <v>20</v>
      </c>
      <c r="M22" s="9"/>
      <c r="N22" s="9">
        <v>1</v>
      </c>
      <c r="O22" s="9">
        <v>2</v>
      </c>
    </row>
    <row r="23" spans="1:26" x14ac:dyDescent="0.25">
      <c r="A23" s="2">
        <v>44501</v>
      </c>
      <c r="B23" s="1" t="s">
        <v>3</v>
      </c>
      <c r="C23" s="1">
        <v>112</v>
      </c>
      <c r="G23" s="8" t="s">
        <v>21</v>
      </c>
      <c r="H23" s="9"/>
      <c r="I23" s="9"/>
      <c r="J23" s="9">
        <v>2249</v>
      </c>
      <c r="L23" s="8" t="s">
        <v>21</v>
      </c>
      <c r="M23" s="9"/>
      <c r="N23" s="9"/>
      <c r="O23" s="9">
        <v>1</v>
      </c>
    </row>
    <row r="24" spans="1:26" x14ac:dyDescent="0.25">
      <c r="A24" s="2">
        <v>44531</v>
      </c>
      <c r="B24" s="1" t="s">
        <v>3</v>
      </c>
      <c r="C24" s="1">
        <v>220</v>
      </c>
      <c r="G24" s="8" t="s">
        <v>22</v>
      </c>
      <c r="H24" s="9">
        <v>1960</v>
      </c>
      <c r="I24" s="9"/>
      <c r="J24" s="9"/>
      <c r="L24" s="8" t="s">
        <v>22</v>
      </c>
      <c r="M24" s="9">
        <v>1</v>
      </c>
      <c r="N24" s="9"/>
      <c r="O24" s="9"/>
    </row>
    <row r="25" spans="1:26" x14ac:dyDescent="0.25">
      <c r="A25" s="2">
        <v>44317</v>
      </c>
      <c r="B25" s="1" t="s">
        <v>4</v>
      </c>
      <c r="C25" s="1">
        <v>103</v>
      </c>
    </row>
    <row r="26" spans="1:26" x14ac:dyDescent="0.25">
      <c r="A26" s="2">
        <v>44348</v>
      </c>
      <c r="B26" s="1" t="s">
        <v>4</v>
      </c>
      <c r="C26" s="1">
        <v>261</v>
      </c>
    </row>
    <row r="27" spans="1:26" x14ac:dyDescent="0.25">
      <c r="A27" s="2">
        <v>44378</v>
      </c>
      <c r="B27" s="1" t="s">
        <v>4</v>
      </c>
      <c r="C27" s="1">
        <v>117</v>
      </c>
    </row>
    <row r="28" spans="1:26" x14ac:dyDescent="0.25">
      <c r="A28" s="2">
        <v>44409</v>
      </c>
      <c r="B28" s="1" t="s">
        <v>4</v>
      </c>
      <c r="C28" s="1">
        <v>452</v>
      </c>
    </row>
    <row r="29" spans="1:26" x14ac:dyDescent="0.25">
      <c r="A29" s="2">
        <v>44440</v>
      </c>
      <c r="B29" s="1" t="s">
        <v>4</v>
      </c>
      <c r="C29" s="1">
        <v>248</v>
      </c>
    </row>
    <row r="30" spans="1:26" x14ac:dyDescent="0.25">
      <c r="A30" s="2">
        <v>44470</v>
      </c>
      <c r="B30" s="1" t="s">
        <v>4</v>
      </c>
      <c r="C30" s="1">
        <v>306</v>
      </c>
    </row>
    <row r="31" spans="1:26" x14ac:dyDescent="0.25">
      <c r="A31" s="2">
        <v>44501</v>
      </c>
      <c r="B31" s="1" t="s">
        <v>4</v>
      </c>
      <c r="C31" s="1">
        <v>292</v>
      </c>
    </row>
    <row r="32" spans="1:26" x14ac:dyDescent="0.25">
      <c r="A32" s="2">
        <v>44531</v>
      </c>
      <c r="B32" s="1" t="s">
        <v>4</v>
      </c>
      <c r="C32" s="1">
        <v>470</v>
      </c>
    </row>
    <row r="33" spans="1:3" x14ac:dyDescent="0.25">
      <c r="A33" s="2">
        <v>44197</v>
      </c>
      <c r="B33" s="1" t="s">
        <v>5</v>
      </c>
      <c r="C33" s="1">
        <v>434</v>
      </c>
    </row>
    <row r="34" spans="1:3" x14ac:dyDescent="0.25">
      <c r="A34" s="2">
        <v>44228</v>
      </c>
      <c r="B34" s="1" t="s">
        <v>5</v>
      </c>
      <c r="C34" s="1">
        <v>86</v>
      </c>
    </row>
    <row r="35" spans="1:3" x14ac:dyDescent="0.25">
      <c r="A35" s="2">
        <v>44256</v>
      </c>
      <c r="B35" s="1" t="s">
        <v>5</v>
      </c>
      <c r="C35" s="1">
        <v>300</v>
      </c>
    </row>
    <row r="36" spans="1:3" x14ac:dyDescent="0.25">
      <c r="A36" s="2">
        <v>44287</v>
      </c>
      <c r="B36" s="1" t="s">
        <v>5</v>
      </c>
      <c r="C36" s="1">
        <v>160</v>
      </c>
    </row>
    <row r="37" spans="1:3" x14ac:dyDescent="0.25">
      <c r="A37" s="2">
        <v>44317</v>
      </c>
      <c r="B37" s="1" t="s">
        <v>5</v>
      </c>
      <c r="C37" s="1">
        <v>178</v>
      </c>
    </row>
    <row r="38" spans="1:3" x14ac:dyDescent="0.25">
      <c r="A38" s="2">
        <v>44348</v>
      </c>
      <c r="B38" s="1" t="s">
        <v>5</v>
      </c>
      <c r="C38" s="1">
        <v>137</v>
      </c>
    </row>
    <row r="39" spans="1:3" x14ac:dyDescent="0.25">
      <c r="A39" s="2">
        <v>44378</v>
      </c>
      <c r="B39" s="1" t="s">
        <v>5</v>
      </c>
      <c r="C39" s="1">
        <v>499</v>
      </c>
    </row>
    <row r="40" spans="1:3" x14ac:dyDescent="0.25">
      <c r="A40" s="2">
        <v>44409</v>
      </c>
      <c r="B40" s="1" t="s">
        <v>5</v>
      </c>
      <c r="C40" s="1">
        <v>98</v>
      </c>
    </row>
    <row r="41" spans="1:3" x14ac:dyDescent="0.25">
      <c r="A41" s="2">
        <v>44440</v>
      </c>
      <c r="B41" s="1" t="s">
        <v>5</v>
      </c>
      <c r="C41" s="1">
        <v>33</v>
      </c>
    </row>
    <row r="42" spans="1:3" x14ac:dyDescent="0.25">
      <c r="A42" s="2">
        <v>44470</v>
      </c>
      <c r="B42" s="1" t="s">
        <v>5</v>
      </c>
      <c r="C42" s="1">
        <v>311</v>
      </c>
    </row>
    <row r="43" spans="1:3" x14ac:dyDescent="0.25">
      <c r="A43" s="2">
        <v>44501</v>
      </c>
      <c r="B43" s="1" t="s">
        <v>5</v>
      </c>
      <c r="C43" s="1">
        <v>401</v>
      </c>
    </row>
    <row r="44" spans="1:3" x14ac:dyDescent="0.25">
      <c r="A44" s="2">
        <v>44531</v>
      </c>
      <c r="B44" s="1" t="s">
        <v>5</v>
      </c>
      <c r="C44" s="1">
        <v>125</v>
      </c>
    </row>
    <row r="45" spans="1:3" x14ac:dyDescent="0.25">
      <c r="A45" s="2">
        <v>44197</v>
      </c>
      <c r="B45" s="1" t="s">
        <v>6</v>
      </c>
      <c r="C45" s="1">
        <v>23</v>
      </c>
    </row>
    <row r="46" spans="1:3" x14ac:dyDescent="0.25">
      <c r="A46" s="2">
        <v>44228</v>
      </c>
      <c r="B46" s="1" t="s">
        <v>6</v>
      </c>
      <c r="C46" s="1">
        <v>217</v>
      </c>
    </row>
    <row r="47" spans="1:3" x14ac:dyDescent="0.25">
      <c r="A47" s="2">
        <v>44287</v>
      </c>
      <c r="B47" s="1" t="s">
        <v>6</v>
      </c>
      <c r="C47" s="1">
        <v>496</v>
      </c>
    </row>
    <row r="48" spans="1:3" x14ac:dyDescent="0.25">
      <c r="A48" s="2">
        <v>44317</v>
      </c>
      <c r="B48" s="1" t="s">
        <v>6</v>
      </c>
      <c r="C48" s="1">
        <v>4</v>
      </c>
    </row>
    <row r="49" spans="1:3" x14ac:dyDescent="0.25">
      <c r="A49" s="2">
        <v>44348</v>
      </c>
      <c r="B49" s="1" t="s">
        <v>6</v>
      </c>
      <c r="C49" s="1">
        <v>26</v>
      </c>
    </row>
    <row r="50" spans="1:3" x14ac:dyDescent="0.25">
      <c r="A50" s="2">
        <v>44378</v>
      </c>
      <c r="B50" s="1" t="s">
        <v>6</v>
      </c>
      <c r="C50" s="1">
        <v>410</v>
      </c>
    </row>
    <row r="51" spans="1:3" x14ac:dyDescent="0.25">
      <c r="A51" s="2">
        <v>44409</v>
      </c>
      <c r="B51" s="1" t="s">
        <v>6</v>
      </c>
      <c r="C51" s="1">
        <v>95</v>
      </c>
    </row>
    <row r="52" spans="1:3" x14ac:dyDescent="0.25">
      <c r="A52" s="2">
        <v>44440</v>
      </c>
      <c r="B52" s="1" t="s">
        <v>6</v>
      </c>
      <c r="C52" s="1">
        <v>493</v>
      </c>
    </row>
    <row r="53" spans="1:3" x14ac:dyDescent="0.25">
      <c r="A53" s="2">
        <v>44470</v>
      </c>
      <c r="B53" s="1" t="s">
        <v>6</v>
      </c>
      <c r="C53" s="1">
        <v>70</v>
      </c>
    </row>
    <row r="54" spans="1:3" x14ac:dyDescent="0.25">
      <c r="A54" s="2">
        <v>44501</v>
      </c>
      <c r="B54" s="1" t="s">
        <v>6</v>
      </c>
      <c r="C54" s="1">
        <v>436</v>
      </c>
    </row>
    <row r="55" spans="1:3" x14ac:dyDescent="0.25">
      <c r="A55" s="2">
        <v>44531</v>
      </c>
      <c r="B55" s="1" t="s">
        <v>6</v>
      </c>
      <c r="C55" s="1">
        <v>438</v>
      </c>
    </row>
  </sheetData>
  <sortState xmlns:xlrd2="http://schemas.microsoft.com/office/spreadsheetml/2017/richdata2" ref="F13:X17">
    <sortCondition descending="1" ref="X13:X17"/>
  </sortState>
  <phoneticPr fontId="2" type="noConversion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Cluzel</dc:creator>
  <cp:lastModifiedBy>Christophe Cluzel</cp:lastModifiedBy>
  <dcterms:created xsi:type="dcterms:W3CDTF">2022-04-06T07:51:00Z</dcterms:created>
  <dcterms:modified xsi:type="dcterms:W3CDTF">2022-04-06T08:07:56Z</dcterms:modified>
</cp:coreProperties>
</file>